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9630" windowHeight="4050" activeTab="1"/>
  </bookViews>
  <sheets>
    <sheet name="Data for Question 1" sheetId="2" r:id="rId1"/>
    <sheet name="Data for Question 2" sheetId="3" r:id="rId2"/>
    <sheet name="Data for Question 3" sheetId="4" r:id="rId3"/>
    <sheet name="Sheet1" sheetId="5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9" i="3" l="1"/>
  <c r="F31" i="3"/>
  <c r="F27" i="3"/>
  <c r="G25" i="3"/>
  <c r="G20" i="3"/>
  <c r="G21" i="3"/>
  <c r="G22" i="3"/>
  <c r="G23" i="3"/>
  <c r="G24" i="3"/>
  <c r="G19" i="3"/>
  <c r="E24" i="3"/>
  <c r="E23" i="3"/>
  <c r="E22" i="3"/>
  <c r="E21" i="3"/>
  <c r="E20" i="3"/>
  <c r="E19" i="3"/>
  <c r="F24" i="3"/>
  <c r="F22" i="3"/>
  <c r="F23" i="3"/>
  <c r="F21" i="3"/>
  <c r="F20" i="3"/>
  <c r="F19" i="3"/>
  <c r="E7" i="3"/>
  <c r="D13" i="2"/>
  <c r="E12" i="3"/>
  <c r="E11" i="3"/>
  <c r="E9" i="3"/>
  <c r="E8" i="3"/>
  <c r="E10" i="3"/>
  <c r="D10" i="2"/>
  <c r="D11" i="2"/>
  <c r="C13" i="2"/>
  <c r="D8" i="2" s="1"/>
  <c r="E14" i="3" l="1"/>
  <c r="D9" i="2"/>
  <c r="F10" i="3" l="1"/>
  <c r="F9" i="3"/>
  <c r="F11" i="3"/>
  <c r="F12" i="3"/>
  <c r="F8" i="3"/>
  <c r="F7" i="3"/>
  <c r="F14" i="3" l="1"/>
</calcChain>
</file>

<file path=xl/sharedStrings.xml><?xml version="1.0" encoding="utf-8"?>
<sst xmlns="http://schemas.openxmlformats.org/spreadsheetml/2006/main" count="119" uniqueCount="82">
  <si>
    <t>Table 24-10-0045-01.</t>
  </si>
  <si>
    <t>National Travel Survey (5232).</t>
  </si>
  <si>
    <t>Source(s): https://www150.statcan.gc.ca/n1/daily-quotidien/200226/t001c-eng.csv</t>
  </si>
  <si>
    <t xml:space="preserve">Note: The "Other" category includes travel to shop, to attend a personal conference, convention or trade show, or for other personal reasons. </t>
  </si>
  <si>
    <t>Other</t>
  </si>
  <si>
    <t>Visiting friends/relatives</t>
  </si>
  <si>
    <t>Pleasure</t>
  </si>
  <si>
    <t>Business</t>
  </si>
  <si>
    <t>Number of Trips (in thousands)</t>
  </si>
  <si>
    <t>Trip Purpose</t>
  </si>
  <si>
    <t>Trips by Canadian residents in Canada by trip purpose, third quarter of 2019</t>
  </si>
  <si>
    <t>Data for Question 1</t>
  </si>
  <si>
    <t>Annual Salary (in $1000s)</t>
  </si>
  <si>
    <t>Data for Question 2</t>
  </si>
  <si>
    <t>Weekly Gross Revenue ($1000s), Y</t>
  </si>
  <si>
    <t>Advertising ($1000s), X</t>
  </si>
  <si>
    <t>Data for Question 3</t>
  </si>
  <si>
    <t xml:space="preserve">Relative Frequency </t>
  </si>
  <si>
    <t xml:space="preserve">Total </t>
  </si>
  <si>
    <t xml:space="preserve">b) </t>
  </si>
  <si>
    <t xml:space="preserve">A pie chart can be used to represent this data. The chart is usually circular and it </t>
  </si>
  <si>
    <t xml:space="preserve">represents numerical proportions proportionate to some quantity being represented. </t>
  </si>
  <si>
    <t xml:space="preserve">From the data, it is confirmed that the highest number of people have their trip purposes for pleasure. </t>
  </si>
  <si>
    <t xml:space="preserve">Visiting friends and relatives is the closely following purpose. </t>
  </si>
  <si>
    <t xml:space="preserve">Business reasons or purposes are the least as far as people's trips are concerned. </t>
  </si>
  <si>
    <t>a)</t>
  </si>
  <si>
    <t xml:space="preserve">Class </t>
  </si>
  <si>
    <t>Frequency</t>
  </si>
  <si>
    <t>Relative Frequency</t>
  </si>
  <si>
    <t>Sum</t>
  </si>
  <si>
    <t xml:space="preserve">a) </t>
  </si>
  <si>
    <t xml:space="preserve">Mean </t>
  </si>
  <si>
    <t>30 - 39</t>
  </si>
  <si>
    <t>40 - 49</t>
  </si>
  <si>
    <t>50 - 59</t>
  </si>
  <si>
    <t>60 - 69</t>
  </si>
  <si>
    <t>70 - 79</t>
  </si>
  <si>
    <t>80 - 89</t>
  </si>
  <si>
    <t>m.p</t>
  </si>
  <si>
    <t>FM</t>
  </si>
  <si>
    <t>CF</t>
  </si>
  <si>
    <t xml:space="preserve">Median </t>
  </si>
  <si>
    <t xml:space="preserve">Std dev. </t>
  </si>
  <si>
    <t>The actual mean is $60,125</t>
  </si>
  <si>
    <t xml:space="preserve">The actual median is 459,000 </t>
  </si>
  <si>
    <t>The acual standard deviation is $13,614</t>
  </si>
  <si>
    <t xml:space="preserve">c) </t>
  </si>
  <si>
    <t xml:space="preserve">The statistical graphs that can represent this type of data include bar graphs since the data is summarized </t>
  </si>
  <si>
    <t xml:space="preserve">in a frequency table. </t>
  </si>
  <si>
    <t xml:space="preserve">a) We use a scatterplot to find the relationship between the variables. </t>
  </si>
  <si>
    <t xml:space="preserve">With the help of scatterplot, we get to know that whether there is a positive or </t>
  </si>
  <si>
    <t>negative relationship that exists between Advertising, X, and Weekly Gross Revenue, Y.</t>
  </si>
  <si>
    <t>b) y = 80.98 + 2.33x</t>
  </si>
  <si>
    <t xml:space="preserve">This is the same as: Weekly Gross Revenue =80.98 + 2.33*Advertising </t>
  </si>
  <si>
    <t>c) Coefficient of determination= 0.71
Correlation Coefficient=0.84
The coefficient of determination is used to know how much the regression model fits the observed data. Here it shows that 71% of the data fit the regression model.
The Correlation Coefficient is used to how the relationship between the variables. Here 0.84 implies that there is a strong positive correlation exists between both variables.</t>
  </si>
  <si>
    <t>d) Put x=6.2 in the regression line obtained in part (b)
p = 80.98 + 2.33 *6.2 = 95.41
The weekly gross revenue for a week when $6,200 is spent on advertising is 95.41.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</si>
  <si>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</si>
  <si>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</si>
  <si>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</si>
  <si>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</si>
  <si>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</si>
  <si>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</si>
  <si>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</si>
  <si>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</si>
  <si>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</si>
  <si>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</si>
  <si>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</si>
  <si>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</si>
  <si>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</si>
  <si>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</si>
  <si>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</si>
  <si>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</si>
  <si>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</si>
  <si>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</si>
  <si>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</si>
  <si>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</si>
  <si>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</si>
  <si>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</si>
  <si>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</si>
  <si>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</si>
  <si>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</si>
  <si>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The regression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</si>
</sst>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1"/>
      <name val="Calibri"/>
      <family val="2"/>
      <scheme val="minor"/>
    </font>
    <font>
      <b/>
      <sz val="12"/>
      <color rgb="FF000000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0" xfId="0" applyFont="1"/>
    <xf numFmtId="1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6" xfId="0" applyFont="1" applyFill="1" applyBorder="1" applyAlignment="1">
      <alignment horizontal="center"/>
    </xf>
    <xf numFmtId="9" fontId="2" fillId="0" borderId="0" xfId="1" applyFont="1"/>
    <xf numFmtId="0" fontId="0" fillId="0" borderId="0" xfId="0" applyAlignment="1">
      <alignment wrapText="1"/>
    </xf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Fill="1" applyBorder="1"/>
    <xf numFmtId="2" fontId="0" fillId="0" borderId="0" xfId="0" applyNumberFormat="1"/>
    <xf numFmtId="0" fontId="0" fillId="0" borderId="0" xfId="0" applyFill="1" applyBorder="1" applyAlignment="1"/>
    <xf numFmtId="0" fontId="0" fillId="0" borderId="7" xfId="0" applyFill="1" applyBorder="1" applyAlignment="1"/>
    <xf numFmtId="0" fontId="9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Continuous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8"/>
  <sheetViews>
    <sheetView topLeftCell="A2" zoomScale="80" zoomScaleNormal="80" workbookViewId="0">
      <selection activeCell="D13" sqref="D13"/>
    </sheetView>
  </sheetViews>
  <sheetFormatPr defaultRowHeight="15" x14ac:dyDescent="0.25"/>
  <cols>
    <col min="2" max="2" width="28.85546875" customWidth="1"/>
    <col min="3" max="3" width="36.5703125" customWidth="1"/>
    <col min="4" max="4" width="19.85546875" customWidth="1"/>
  </cols>
  <sheetData>
    <row r="2" spans="1:4" ht="15.75" x14ac:dyDescent="0.25">
      <c r="B2" s="4" t="s">
        <v>11</v>
      </c>
    </row>
    <row r="5" spans="1:4" x14ac:dyDescent="0.25">
      <c r="B5" t="s">
        <v>10</v>
      </c>
    </row>
    <row r="7" spans="1:4" x14ac:dyDescent="0.25">
      <c r="B7" s="3" t="s">
        <v>9</v>
      </c>
      <c r="C7" s="3" t="s">
        <v>8</v>
      </c>
      <c r="D7" s="18" t="s">
        <v>17</v>
      </c>
    </row>
    <row r="8" spans="1:4" x14ac:dyDescent="0.25">
      <c r="B8" s="2" t="s">
        <v>7</v>
      </c>
      <c r="C8" s="1">
        <v>5500</v>
      </c>
      <c r="D8" s="21">
        <f>C8/C$13</f>
        <v>6.0109289617486336E-2</v>
      </c>
    </row>
    <row r="9" spans="1:4" x14ac:dyDescent="0.25">
      <c r="B9" s="2" t="s">
        <v>6</v>
      </c>
      <c r="C9" s="1">
        <v>41100</v>
      </c>
      <c r="D9" s="21">
        <f t="shared" ref="D9:D11" si="0">C9/C$13</f>
        <v>0.44918032786885248</v>
      </c>
    </row>
    <row r="10" spans="1:4" x14ac:dyDescent="0.25">
      <c r="B10" s="2" t="s">
        <v>5</v>
      </c>
      <c r="C10" s="1">
        <v>33800</v>
      </c>
      <c r="D10" s="21">
        <f t="shared" si="0"/>
        <v>0.36939890710382511</v>
      </c>
    </row>
    <row r="11" spans="1:4" x14ac:dyDescent="0.25">
      <c r="B11" s="2" t="s">
        <v>4</v>
      </c>
      <c r="C11" s="1">
        <v>11100</v>
      </c>
      <c r="D11" s="21">
        <f t="shared" si="0"/>
        <v>0.12131147540983607</v>
      </c>
    </row>
    <row r="13" spans="1:4" s="19" customFormat="1" x14ac:dyDescent="0.25">
      <c r="B13" s="20" t="s">
        <v>18</v>
      </c>
      <c r="C13" s="19">
        <f>SUM(C8:C11)</f>
        <v>91500</v>
      </c>
      <c r="D13" s="19">
        <f>SUM(D8:D11)</f>
        <v>1</v>
      </c>
    </row>
    <row r="15" spans="1:4" x14ac:dyDescent="0.25">
      <c r="A15" t="s">
        <v>25</v>
      </c>
      <c r="B15" s="23" t="s">
        <v>22</v>
      </c>
    </row>
    <row r="16" spans="1:4" x14ac:dyDescent="0.25">
      <c r="B16" s="18" t="s">
        <v>23</v>
      </c>
    </row>
    <row r="17" spans="1:4" x14ac:dyDescent="0.25">
      <c r="B17" s="18" t="s">
        <v>24</v>
      </c>
    </row>
    <row r="18" spans="1:4" x14ac:dyDescent="0.25">
      <c r="B18" s="18"/>
    </row>
    <row r="19" spans="1:4" x14ac:dyDescent="0.25">
      <c r="B19" s="18"/>
    </row>
    <row r="20" spans="1:4" x14ac:dyDescent="0.25">
      <c r="A20" t="s">
        <v>19</v>
      </c>
      <c r="B20" s="18" t="s">
        <v>20</v>
      </c>
      <c r="C20" s="18"/>
      <c r="D20" s="18"/>
    </row>
    <row r="21" spans="1:4" x14ac:dyDescent="0.25">
      <c r="B21" s="18" t="s">
        <v>21</v>
      </c>
      <c r="C21" s="18"/>
      <c r="D21" s="18"/>
    </row>
    <row r="24" spans="1:4" x14ac:dyDescent="0.25">
      <c r="A24" t="s">
        <v>3</v>
      </c>
    </row>
    <row r="26" spans="1:4" x14ac:dyDescent="0.25">
      <c r="A26" t="s">
        <v>2</v>
      </c>
    </row>
    <row r="27" spans="1:4" x14ac:dyDescent="0.25">
      <c r="A27" t="s">
        <v>1</v>
      </c>
    </row>
    <row r="28" spans="1:4" x14ac:dyDescent="0.25">
      <c r="A28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5"/>
  <sheetViews>
    <sheetView tabSelected="1" topLeftCell="A8" workbookViewId="0">
      <selection activeCell="F30" sqref="F30"/>
    </sheetView>
  </sheetViews>
  <sheetFormatPr defaultRowHeight="15" x14ac:dyDescent="0.25"/>
  <cols>
    <col min="2" max="2" width="24.42578125" customWidth="1"/>
    <col min="4" max="4" width="17.5703125" customWidth="1"/>
    <col min="5" max="5" width="11.7109375" customWidth="1"/>
    <col min="6" max="6" width="21" customWidth="1"/>
  </cols>
  <sheetData>
    <row r="2" spans="2:19" ht="15.75" x14ac:dyDescent="0.25">
      <c r="B2" s="4" t="s">
        <v>13</v>
      </c>
    </row>
    <row r="5" spans="2:19" x14ac:dyDescent="0.25">
      <c r="D5" t="s">
        <v>30</v>
      </c>
    </row>
    <row r="6" spans="2:19" x14ac:dyDescent="0.25">
      <c r="B6" s="8" t="s">
        <v>12</v>
      </c>
      <c r="D6" s="18" t="s">
        <v>26</v>
      </c>
      <c r="E6" s="18" t="s">
        <v>27</v>
      </c>
      <c r="F6" s="18" t="s">
        <v>28</v>
      </c>
    </row>
    <row r="7" spans="2:19" ht="15.75" x14ac:dyDescent="0.25">
      <c r="B7" s="6">
        <v>34</v>
      </c>
      <c r="D7" t="s">
        <v>32</v>
      </c>
      <c r="E7" s="7">
        <f>COUNTIFS(B$7:B$22,"&gt;=30",B$7:B$22,"&lt;=40")</f>
        <v>1</v>
      </c>
      <c r="F7" s="21">
        <f t="shared" ref="F7:F12" si="0">E7/E$14</f>
        <v>6.25E-2</v>
      </c>
    </row>
    <row r="8" spans="2:19" ht="15.75" x14ac:dyDescent="0.25">
      <c r="B8" s="6">
        <v>45</v>
      </c>
      <c r="D8" t="s">
        <v>33</v>
      </c>
      <c r="E8" s="7">
        <f>COUNTIFS(B$7:B23,"&gt;=40",B$7:B23,"&lt;=50")</f>
        <v>3</v>
      </c>
      <c r="F8" s="21">
        <f t="shared" si="0"/>
        <v>0.1875</v>
      </c>
    </row>
    <row r="9" spans="2:19" ht="15.75" x14ac:dyDescent="0.25">
      <c r="B9" s="6">
        <v>53</v>
      </c>
      <c r="D9" t="s">
        <v>34</v>
      </c>
      <c r="E9" s="7">
        <f>COUNTIFS(B$7:B22,"&gt;=50",B$7:B22,"&lt;60")</f>
        <v>4</v>
      </c>
      <c r="F9" s="21">
        <f t="shared" si="0"/>
        <v>0.25</v>
      </c>
    </row>
    <row r="10" spans="2:19" ht="15.75" x14ac:dyDescent="0.25">
      <c r="B10" s="6">
        <v>49</v>
      </c>
      <c r="D10" t="s">
        <v>35</v>
      </c>
      <c r="E10" s="7">
        <f>COUNTIFS(B$7:B22,"&gt;=60",B$7:B22,"&lt;=70")</f>
        <v>4</v>
      </c>
      <c r="F10" s="21">
        <f t="shared" si="0"/>
        <v>0.25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2:19" ht="15.75" x14ac:dyDescent="0.25">
      <c r="B11" s="6">
        <v>60</v>
      </c>
      <c r="D11" t="s">
        <v>36</v>
      </c>
      <c r="E11" s="7">
        <f>COUNTIFS(B$7:B22,"&gt;=70",B$7:B22,"&lt;80")</f>
        <v>2</v>
      </c>
      <c r="F11" s="21">
        <f t="shared" si="0"/>
        <v>0.125</v>
      </c>
      <c r="G11" s="7"/>
      <c r="H11" s="7"/>
      <c r="I11" s="7"/>
      <c r="J11" s="7"/>
      <c r="K11" s="7"/>
    </row>
    <row r="12" spans="2:19" ht="15.75" x14ac:dyDescent="0.25">
      <c r="B12" s="6">
        <v>75</v>
      </c>
      <c r="D12" t="s">
        <v>37</v>
      </c>
      <c r="E12" s="7">
        <f>COUNTIFS(B$7:B22,"&gt;=80",B$7:B22,"&lt;=90")</f>
        <v>2</v>
      </c>
      <c r="F12" s="21">
        <f t="shared" si="0"/>
        <v>0.125</v>
      </c>
    </row>
    <row r="13" spans="2:19" ht="15.75" x14ac:dyDescent="0.25">
      <c r="B13" s="6">
        <v>61</v>
      </c>
    </row>
    <row r="14" spans="2:19" ht="15.75" x14ac:dyDescent="0.25">
      <c r="B14" s="6">
        <v>47</v>
      </c>
      <c r="D14" s="24" t="s">
        <v>29</v>
      </c>
      <c r="E14" s="24">
        <f>SUM(E7:E12)</f>
        <v>16</v>
      </c>
      <c r="F14" s="24">
        <f>SUM(F7:F12)</f>
        <v>1</v>
      </c>
    </row>
    <row r="15" spans="2:19" ht="15.75" x14ac:dyDescent="0.25">
      <c r="B15" s="6">
        <v>55</v>
      </c>
    </row>
    <row r="16" spans="2:19" ht="15.75" x14ac:dyDescent="0.25">
      <c r="B16" s="6">
        <v>76</v>
      </c>
      <c r="D16" t="s">
        <v>19</v>
      </c>
    </row>
    <row r="17" spans="2:8" ht="15.75" x14ac:dyDescent="0.25">
      <c r="B17" s="6">
        <v>67</v>
      </c>
      <c r="D17" t="s">
        <v>31</v>
      </c>
    </row>
    <row r="18" spans="2:8" ht="15.75" x14ac:dyDescent="0.25">
      <c r="B18" s="6">
        <v>58</v>
      </c>
      <c r="D18" s="18" t="s">
        <v>26</v>
      </c>
      <c r="E18" t="s">
        <v>38</v>
      </c>
      <c r="F18" s="18" t="s">
        <v>27</v>
      </c>
      <c r="G18" t="s">
        <v>39</v>
      </c>
      <c r="H18" s="25" t="s">
        <v>40</v>
      </c>
    </row>
    <row r="19" spans="2:8" ht="15.75" x14ac:dyDescent="0.25">
      <c r="B19" s="6">
        <v>56</v>
      </c>
      <c r="D19" t="s">
        <v>32</v>
      </c>
      <c r="E19">
        <f>(30+39)/2</f>
        <v>34.5</v>
      </c>
      <c r="F19" s="7">
        <f>COUNTIFS(B$7:B$22,"&gt;=30",B$7:B$22,"&lt;=40")</f>
        <v>1</v>
      </c>
      <c r="G19">
        <f>E19*F19</f>
        <v>34.5</v>
      </c>
      <c r="H19">
        <v>1</v>
      </c>
    </row>
    <row r="20" spans="2:8" ht="15.75" x14ac:dyDescent="0.25">
      <c r="B20" s="6">
        <v>69</v>
      </c>
      <c r="D20" t="s">
        <v>33</v>
      </c>
      <c r="E20">
        <f>(40+49)/2</f>
        <v>44.5</v>
      </c>
      <c r="F20" s="7">
        <f>COUNTIFS(B$7:B$22,"&gt;=40",B$7:B$22,"&lt;=50")</f>
        <v>3</v>
      </c>
      <c r="G20">
        <f t="shared" ref="G20:G24" si="1">E20*F20</f>
        <v>133.5</v>
      </c>
      <c r="H20">
        <v>4</v>
      </c>
    </row>
    <row r="21" spans="2:8" ht="15.75" x14ac:dyDescent="0.25">
      <c r="B21" s="6">
        <v>80</v>
      </c>
      <c r="D21" t="s">
        <v>34</v>
      </c>
      <c r="E21">
        <f>(50+59)/2</f>
        <v>54.5</v>
      </c>
      <c r="F21" s="7">
        <f>E9</f>
        <v>4</v>
      </c>
      <c r="G21">
        <f t="shared" si="1"/>
        <v>218</v>
      </c>
      <c r="H21">
        <v>8</v>
      </c>
    </row>
    <row r="22" spans="2:8" ht="15.75" x14ac:dyDescent="0.25">
      <c r="B22" s="6">
        <v>86</v>
      </c>
      <c r="D22" t="s">
        <v>35</v>
      </c>
      <c r="E22">
        <f>(60+69)/2</f>
        <v>64.5</v>
      </c>
      <c r="F22" s="7">
        <f>E10</f>
        <v>4</v>
      </c>
      <c r="G22">
        <f t="shared" si="1"/>
        <v>258</v>
      </c>
      <c r="H22">
        <v>12</v>
      </c>
    </row>
    <row r="23" spans="2:8" ht="15.75" x14ac:dyDescent="0.25">
      <c r="D23" t="s">
        <v>36</v>
      </c>
      <c r="E23">
        <f>(70+79)/2</f>
        <v>74.5</v>
      </c>
      <c r="F23" s="7">
        <f>E11</f>
        <v>2</v>
      </c>
      <c r="G23">
        <f t="shared" si="1"/>
        <v>149</v>
      </c>
      <c r="H23">
        <v>14</v>
      </c>
    </row>
    <row r="24" spans="2:8" ht="15.75" x14ac:dyDescent="0.25">
      <c r="D24" t="s">
        <v>37</v>
      </c>
      <c r="E24">
        <f>(80+89)/2</f>
        <v>84.5</v>
      </c>
      <c r="F24" s="7">
        <f>E12</f>
        <v>2</v>
      </c>
      <c r="G24">
        <f t="shared" si="1"/>
        <v>169</v>
      </c>
      <c r="H24">
        <v>16</v>
      </c>
    </row>
    <row r="25" spans="2:8" x14ac:dyDescent="0.25">
      <c r="G25">
        <f>SUM(G19:G24)</f>
        <v>962</v>
      </c>
    </row>
    <row r="26" spans="2:8" x14ac:dyDescent="0.25">
      <c r="B26" s="5"/>
    </row>
    <row r="27" spans="2:8" x14ac:dyDescent="0.25">
      <c r="B27" s="5"/>
      <c r="E27" t="s">
        <v>31</v>
      </c>
      <c r="F27">
        <f>G25/E14</f>
        <v>60.125</v>
      </c>
      <c r="H27" t="s">
        <v>43</v>
      </c>
    </row>
    <row r="28" spans="2:8" x14ac:dyDescent="0.25">
      <c r="B28" s="5"/>
    </row>
    <row r="29" spans="2:8" x14ac:dyDescent="0.25">
      <c r="B29" s="5"/>
      <c r="E29" t="s">
        <v>41</v>
      </c>
      <c r="F29">
        <f>MEDIAN(B7:B22)</f>
        <v>59</v>
      </c>
      <c r="H29" t="s">
        <v>44</v>
      </c>
    </row>
    <row r="31" spans="2:8" x14ac:dyDescent="0.25">
      <c r="E31" t="s">
        <v>42</v>
      </c>
      <c r="F31" s="26">
        <f>_xlfn.STDEV.P(B7:B22)</f>
        <v>13.613957681365108</v>
      </c>
      <c r="H31" t="s">
        <v>45</v>
      </c>
    </row>
    <row r="33" spans="4:4" x14ac:dyDescent="0.25">
      <c r="D33" t="s">
        <v>46</v>
      </c>
    </row>
    <row r="34" spans="4:4" x14ac:dyDescent="0.25">
      <c r="D34" t="s">
        <v>47</v>
      </c>
    </row>
    <row r="35" spans="4:4" x14ac:dyDescent="0.25">
      <c r="D35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5"/>
  <sheetViews>
    <sheetView topLeftCell="A24" workbookViewId="0">
      <selection activeCell="E3" sqref="E3"/>
    </sheetView>
  </sheetViews>
  <sheetFormatPr defaultRowHeight="15" x14ac:dyDescent="0.25"/>
  <cols>
    <col min="2" max="2" width="35.42578125" customWidth="1"/>
    <col min="3" max="3" width="38" customWidth="1"/>
    <col min="4" max="4" width="9.28515625" customWidth="1"/>
    <col min="5" max="5" width="18.7109375" customWidth="1"/>
    <col min="6" max="6" width="17.85546875" customWidth="1"/>
    <col min="7" max="7" width="15.140625" customWidth="1"/>
    <col min="8" max="8" width="12.42578125" customWidth="1"/>
    <col min="9" max="9" width="13.140625" customWidth="1"/>
    <col min="10" max="10" width="19.42578125" customWidth="1"/>
    <col min="11" max="11" width="13.5703125" customWidth="1"/>
    <col min="12" max="12" width="12.85546875" customWidth="1"/>
    <col min="13" max="13" width="12.7109375" customWidth="1"/>
  </cols>
  <sheetData>
    <row r="2" spans="2:10" ht="15.75" x14ac:dyDescent="0.25">
      <c r="B2" s="4" t="s">
        <v>16</v>
      </c>
    </row>
    <row r="3" spans="2:10" x14ac:dyDescent="0.25">
      <c r="E3" t="s">
        <v>81</v>
      </c>
    </row>
    <row r="4" spans="2:10" ht="15.75" thickBot="1" x14ac:dyDescent="0.3"/>
    <row r="5" spans="2:10" ht="16.5" thickBot="1" x14ac:dyDescent="0.3">
      <c r="B5" s="17" t="s">
        <v>15</v>
      </c>
      <c r="C5" s="16" t="s">
        <v>14</v>
      </c>
      <c r="D5" s="15"/>
      <c r="E5" t="s">
        <v>56</v>
      </c>
    </row>
    <row r="6" spans="2:10" ht="16.5" thickBot="1" x14ac:dyDescent="0.3">
      <c r="B6" s="14">
        <v>6.9</v>
      </c>
      <c r="C6" s="13">
        <v>98.5</v>
      </c>
      <c r="D6" s="9"/>
    </row>
    <row r="7" spans="2:10" ht="16.5" thickBot="1" x14ac:dyDescent="0.3">
      <c r="B7" s="12">
        <v>4.4000000000000004</v>
      </c>
      <c r="C7" s="11">
        <v>89.3</v>
      </c>
      <c r="D7" s="9"/>
      <c r="E7" s="30" t="s">
        <v>57</v>
      </c>
      <c r="F7" s="30"/>
    </row>
    <row r="8" spans="2:10" ht="16.5" thickBot="1" x14ac:dyDescent="0.3">
      <c r="B8" s="12">
        <v>5.3</v>
      </c>
      <c r="C8" s="11">
        <v>95.4</v>
      </c>
      <c r="D8" s="9"/>
      <c r="E8" s="27" t="s">
        <v>58</v>
      </c>
      <c r="F8" s="27">
        <v>0.84188379293749727</v>
      </c>
    </row>
    <row r="9" spans="2:10" ht="16.5" thickBot="1" x14ac:dyDescent="0.3">
      <c r="B9" s="12">
        <v>5</v>
      </c>
      <c r="C9" s="11">
        <v>92.2</v>
      </c>
      <c r="D9" s="9"/>
      <c r="E9" s="27" t="s">
        <v>59</v>
      </c>
      <c r="F9" s="27">
        <v>0.70876832081082675</v>
      </c>
    </row>
    <row r="10" spans="2:10" ht="16.5" thickBot="1" x14ac:dyDescent="0.3">
      <c r="B10" s="12">
        <v>6.7</v>
      </c>
      <c r="C10" s="11">
        <v>95.6</v>
      </c>
      <c r="D10" s="9"/>
      <c r="E10" s="27" t="s">
        <v>60</v>
      </c>
      <c r="F10" s="27">
        <v>0.6723643609121801</v>
      </c>
    </row>
    <row r="11" spans="2:10" ht="16.5" thickBot="1" x14ac:dyDescent="0.3">
      <c r="B11" s="12">
        <v>5.7</v>
      </c>
      <c r="C11" s="11">
        <v>94.4</v>
      </c>
      <c r="D11" s="9"/>
      <c r="E11" s="27" t="s">
        <v>61</v>
      </c>
      <c r="F11" s="27">
        <v>1.402594022845836</v>
      </c>
    </row>
    <row r="12" spans="2:10" ht="16.5" thickBot="1" x14ac:dyDescent="0.3">
      <c r="B12" s="12">
        <v>6.6</v>
      </c>
      <c r="C12" s="11">
        <v>95.9</v>
      </c>
      <c r="D12" s="9"/>
      <c r="E12" s="28" t="s">
        <v>62</v>
      </c>
      <c r="F12" s="28">
        <v>10</v>
      </c>
    </row>
    <row r="13" spans="2:10" ht="16.5" thickBot="1" x14ac:dyDescent="0.3">
      <c r="B13" s="12">
        <v>5.2</v>
      </c>
      <c r="C13" s="11">
        <v>94.7</v>
      </c>
      <c r="D13" s="9"/>
    </row>
    <row r="14" spans="2:10" ht="16.5" thickBot="1" x14ac:dyDescent="0.3">
      <c r="B14" s="12">
        <v>6.9</v>
      </c>
      <c r="C14" s="11">
        <v>95.8</v>
      </c>
      <c r="D14" s="9"/>
      <c r="E14" t="s">
        <v>63</v>
      </c>
    </row>
    <row r="15" spans="2:10" ht="16.5" thickBot="1" x14ac:dyDescent="0.3">
      <c r="B15" s="12">
        <v>5.8</v>
      </c>
      <c r="C15" s="11">
        <v>94.2</v>
      </c>
      <c r="D15" s="9"/>
      <c r="E15" s="29"/>
      <c r="F15" s="29" t="s">
        <v>68</v>
      </c>
      <c r="G15" s="29" t="s">
        <v>69</v>
      </c>
      <c r="H15" s="29" t="s">
        <v>70</v>
      </c>
      <c r="I15" s="29" t="s">
        <v>71</v>
      </c>
      <c r="J15" s="29" t="s">
        <v>72</v>
      </c>
    </row>
    <row r="16" spans="2:10" x14ac:dyDescent="0.25">
      <c r="C16" s="10"/>
      <c r="D16" s="9"/>
      <c r="E16" s="27" t="s">
        <v>64</v>
      </c>
      <c r="F16" s="27">
        <v>1</v>
      </c>
      <c r="G16" s="27">
        <v>38.301840056617088</v>
      </c>
      <c r="H16" s="27">
        <v>38.301840056617088</v>
      </c>
      <c r="I16" s="27">
        <v>19.469539104650423</v>
      </c>
      <c r="J16" s="27">
        <v>2.2490970429123285E-3</v>
      </c>
    </row>
    <row r="17" spans="2:13" x14ac:dyDescent="0.25">
      <c r="B17" t="s">
        <v>49</v>
      </c>
      <c r="C17" s="10"/>
      <c r="D17" s="9"/>
      <c r="E17" s="27" t="s">
        <v>65</v>
      </c>
      <c r="F17" s="27">
        <v>8</v>
      </c>
      <c r="G17" s="27">
        <v>15.738159943382923</v>
      </c>
      <c r="H17" s="27">
        <v>1.9672699929228654</v>
      </c>
      <c r="I17" s="27"/>
      <c r="J17" s="27"/>
    </row>
    <row r="18" spans="2:13" ht="15.75" thickBot="1" x14ac:dyDescent="0.3">
      <c r="B18" t="s">
        <v>50</v>
      </c>
      <c r="C18" s="10"/>
      <c r="D18" s="9"/>
      <c r="E18" s="28" t="s">
        <v>66</v>
      </c>
      <c r="F18" s="28">
        <v>9</v>
      </c>
      <c r="G18" s="28">
        <v>54.040000000000013</v>
      </c>
      <c r="H18" s="28"/>
      <c r="I18" s="28"/>
      <c r="J18" s="28"/>
    </row>
    <row r="19" spans="2:13" ht="15.75" thickBot="1" x14ac:dyDescent="0.3">
      <c r="B19" t="s">
        <v>51</v>
      </c>
      <c r="C19" s="10"/>
      <c r="D19" s="9"/>
    </row>
    <row r="20" spans="2:13" x14ac:dyDescent="0.25">
      <c r="C20" s="10"/>
      <c r="D20" s="9"/>
      <c r="E20" s="29"/>
      <c r="F20" s="29" t="s">
        <v>73</v>
      </c>
      <c r="G20" s="29" t="s">
        <v>61</v>
      </c>
      <c r="H20" s="29" t="s">
        <v>74</v>
      </c>
      <c r="I20" s="29" t="s">
        <v>75</v>
      </c>
      <c r="J20" s="29" t="s">
        <v>76</v>
      </c>
      <c r="K20" s="29" t="s">
        <v>77</v>
      </c>
      <c r="L20" s="29" t="s">
        <v>78</v>
      </c>
      <c r="M20" s="29" t="s">
        <v>79</v>
      </c>
    </row>
    <row r="21" spans="2:13" x14ac:dyDescent="0.25">
      <c r="B21" t="s">
        <v>52</v>
      </c>
      <c r="C21" s="10"/>
      <c r="D21" s="9"/>
      <c r="E21" s="27" t="s">
        <v>67</v>
      </c>
      <c r="F21" s="27">
        <v>80.978980891719743</v>
      </c>
      <c r="G21" s="27">
        <v>3.1186667988026038</v>
      </c>
      <c r="H21" s="27">
        <v>25.965897005352161</v>
      </c>
      <c r="I21" s="27">
        <v>5.1945465429262597E-9</v>
      </c>
      <c r="J21" s="27">
        <v>73.787322357356999</v>
      </c>
      <c r="K21" s="27">
        <v>88.170639426082488</v>
      </c>
      <c r="L21" s="27">
        <v>73.787322357356999</v>
      </c>
      <c r="M21" s="27">
        <v>88.170639426082488</v>
      </c>
    </row>
    <row r="22" spans="2:13" ht="15.75" thickBot="1" x14ac:dyDescent="0.3">
      <c r="B22" t="s">
        <v>53</v>
      </c>
      <c r="C22" s="10"/>
      <c r="D22" s="9"/>
      <c r="E22" s="28" t="s">
        <v>80</v>
      </c>
      <c r="F22" s="28">
        <v>2.3283793347487598</v>
      </c>
      <c r="G22" s="28">
        <v>0.52768639930523975</v>
      </c>
      <c r="H22" s="28">
        <v>4.4124300679614654</v>
      </c>
      <c r="I22" s="28">
        <v>2.2490970429123285E-3</v>
      </c>
      <c r="J22" s="28">
        <v>1.1115323158598795</v>
      </c>
      <c r="K22" s="28">
        <v>3.54522635363764</v>
      </c>
      <c r="L22" s="28">
        <v>1.1115323158598795</v>
      </c>
      <c r="M22" s="28">
        <v>3.54522635363764</v>
      </c>
    </row>
    <row r="23" spans="2:13" x14ac:dyDescent="0.25">
      <c r="C23" s="10"/>
      <c r="D23" s="9"/>
    </row>
    <row r="24" spans="2:13" ht="195" x14ac:dyDescent="0.25">
      <c r="B24" s="22" t="s">
        <v>54</v>
      </c>
      <c r="C24" s="10"/>
      <c r="D24" s="9"/>
    </row>
    <row r="25" spans="2:13" x14ac:dyDescent="0.25">
      <c r="C25" s="10"/>
      <c r="D25" s="9"/>
    </row>
    <row r="26" spans="2:13" ht="120" x14ac:dyDescent="0.25">
      <c r="B26" s="22" t="s">
        <v>55</v>
      </c>
      <c r="C26" s="10"/>
      <c r="D26" s="9"/>
    </row>
    <row r="27" spans="2:13" x14ac:dyDescent="0.25">
      <c r="C27" s="10"/>
      <c r="D27" s="9"/>
    </row>
    <row r="28" spans="2:13" x14ac:dyDescent="0.25">
      <c r="C28" s="10"/>
      <c r="D28" s="9"/>
    </row>
    <row r="29" spans="2:13" x14ac:dyDescent="0.25">
      <c r="C29" s="10"/>
      <c r="D29" s="9"/>
    </row>
    <row r="30" spans="2:13" x14ac:dyDescent="0.25">
      <c r="C30" s="10"/>
      <c r="D30" s="9"/>
    </row>
    <row r="31" spans="2:13" x14ac:dyDescent="0.25">
      <c r="C31" s="10"/>
      <c r="D31" s="9"/>
    </row>
    <row r="32" spans="2:13" x14ac:dyDescent="0.25">
      <c r="C32" s="10"/>
      <c r="D32" s="9"/>
    </row>
    <row r="33" spans="3:4" x14ac:dyDescent="0.25">
      <c r="C33" s="10"/>
      <c r="D33" s="9"/>
    </row>
    <row r="34" spans="3:4" x14ac:dyDescent="0.25">
      <c r="C34" s="10"/>
      <c r="D34" s="9"/>
    </row>
    <row r="35" spans="3:4" x14ac:dyDescent="0.25">
      <c r="C35" s="10"/>
      <c r="D35" s="9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18"/>
  <sheetViews>
    <sheetView workbookViewId="0">
      <selection activeCell="C1" sqref="C1:K18"/>
    </sheetView>
  </sheetViews>
  <sheetFormatPr defaultRowHeight="15" x14ac:dyDescent="0.25"/>
  <cols>
    <col min="3" max="3" width="20.42578125" customWidth="1"/>
    <col min="4" max="4" width="17.5703125" customWidth="1"/>
    <col min="5" max="5" width="16" customWidth="1"/>
    <col min="6" max="6" width="12.28515625" customWidth="1"/>
    <col min="8" max="8" width="14.5703125" customWidth="1"/>
    <col min="9" max="9" width="13.7109375" customWidth="1"/>
    <col min="10" max="10" width="14.28515625" customWidth="1"/>
    <col min="11" max="11" width="13.42578125" customWidth="1"/>
  </cols>
  <sheetData>
    <row r="1" spans="3:11" x14ac:dyDescent="0.25">
      <c r="C1" t="s">
        <v>56</v>
      </c>
    </row>
    <row r="2" spans="3:11" ht="15.75" thickBot="1" x14ac:dyDescent="0.3"/>
    <row r="3" spans="3:11" x14ac:dyDescent="0.25">
      <c r="C3" s="30" t="s">
        <v>57</v>
      </c>
      <c r="D3" s="30"/>
    </row>
    <row r="4" spans="3:11" x14ac:dyDescent="0.25">
      <c r="C4" s="27" t="s">
        <v>58</v>
      </c>
      <c r="D4" s="27">
        <v>0.84188379293749727</v>
      </c>
    </row>
    <row r="5" spans="3:11" x14ac:dyDescent="0.25">
      <c r="C5" s="27" t="s">
        <v>59</v>
      </c>
      <c r="D5" s="27">
        <v>0.70876832081082675</v>
      </c>
    </row>
    <row r="6" spans="3:11" x14ac:dyDescent="0.25">
      <c r="C6" s="27" t="s">
        <v>60</v>
      </c>
      <c r="D6" s="27">
        <v>0.6723643609121801</v>
      </c>
    </row>
    <row r="7" spans="3:11" x14ac:dyDescent="0.25">
      <c r="C7" s="27" t="s">
        <v>61</v>
      </c>
      <c r="D7" s="27">
        <v>1.402594022845836</v>
      </c>
    </row>
    <row r="8" spans="3:11" ht="15.75" thickBot="1" x14ac:dyDescent="0.3">
      <c r="C8" s="28" t="s">
        <v>62</v>
      </c>
      <c r="D8" s="28">
        <v>10</v>
      </c>
    </row>
    <row r="10" spans="3:11" ht="15.75" thickBot="1" x14ac:dyDescent="0.3">
      <c r="C10" t="s">
        <v>63</v>
      </c>
    </row>
    <row r="11" spans="3:11" x14ac:dyDescent="0.25">
      <c r="C11" s="29"/>
      <c r="D11" s="29" t="s">
        <v>68</v>
      </c>
      <c r="E11" s="29" t="s">
        <v>69</v>
      </c>
      <c r="F11" s="29" t="s">
        <v>70</v>
      </c>
      <c r="G11" s="29" t="s">
        <v>71</v>
      </c>
      <c r="H11" s="29" t="s">
        <v>72</v>
      </c>
    </row>
    <row r="12" spans="3:11" x14ac:dyDescent="0.25">
      <c r="C12" s="27" t="s">
        <v>64</v>
      </c>
      <c r="D12" s="27">
        <v>1</v>
      </c>
      <c r="E12" s="27">
        <v>38.301840056617088</v>
      </c>
      <c r="F12" s="27">
        <v>38.301840056617088</v>
      </c>
      <c r="G12" s="27">
        <v>19.469539104650423</v>
      </c>
      <c r="H12" s="27">
        <v>2.2490970429123285E-3</v>
      </c>
    </row>
    <row r="13" spans="3:11" x14ac:dyDescent="0.25">
      <c r="C13" s="27" t="s">
        <v>65</v>
      </c>
      <c r="D13" s="27">
        <v>8</v>
      </c>
      <c r="E13" s="27">
        <v>15.738159943382923</v>
      </c>
      <c r="F13" s="27">
        <v>1.9672699929228654</v>
      </c>
      <c r="G13" s="27"/>
      <c r="H13" s="27"/>
    </row>
    <row r="14" spans="3:11" ht="15.75" thickBot="1" x14ac:dyDescent="0.3">
      <c r="C14" s="28" t="s">
        <v>66</v>
      </c>
      <c r="D14" s="28">
        <v>9</v>
      </c>
      <c r="E14" s="28">
        <v>54.040000000000013</v>
      </c>
      <c r="F14" s="28"/>
      <c r="G14" s="28"/>
      <c r="H14" s="28"/>
    </row>
    <row r="15" spans="3:11" ht="15.75" thickBot="1" x14ac:dyDescent="0.3"/>
    <row r="16" spans="3:11" x14ac:dyDescent="0.25">
      <c r="C16" s="29"/>
      <c r="D16" s="29" t="s">
        <v>73</v>
      </c>
      <c r="E16" s="29" t="s">
        <v>61</v>
      </c>
      <c r="F16" s="29" t="s">
        <v>74</v>
      </c>
      <c r="G16" s="29" t="s">
        <v>75</v>
      </c>
      <c r="H16" s="29" t="s">
        <v>76</v>
      </c>
      <c r="I16" s="29" t="s">
        <v>77</v>
      </c>
      <c r="J16" s="29" t="s">
        <v>78</v>
      </c>
      <c r="K16" s="29" t="s">
        <v>79</v>
      </c>
    </row>
    <row r="17" spans="3:11" x14ac:dyDescent="0.25">
      <c r="C17" s="27" t="s">
        <v>67</v>
      </c>
      <c r="D17" s="27">
        <v>80.978980891719743</v>
      </c>
      <c r="E17" s="27">
        <v>3.1186667988026038</v>
      </c>
      <c r="F17" s="27">
        <v>25.965897005352161</v>
      </c>
      <c r="G17" s="27">
        <v>5.1945465429262597E-9</v>
      </c>
      <c r="H17" s="27">
        <v>73.787322357356999</v>
      </c>
      <c r="I17" s="27">
        <v>88.170639426082488</v>
      </c>
      <c r="J17" s="27">
        <v>73.787322357356999</v>
      </c>
      <c r="K17" s="27">
        <v>88.170639426082488</v>
      </c>
    </row>
    <row r="18" spans="3:11" ht="15.75" thickBot="1" x14ac:dyDescent="0.3">
      <c r="C18" s="28" t="s">
        <v>80</v>
      </c>
      <c r="D18" s="28">
        <v>2.3283793347487598</v>
      </c>
      <c r="E18" s="28">
        <v>0.52768639930523975</v>
      </c>
      <c r="F18" s="28">
        <v>4.4124300679614654</v>
      </c>
      <c r="G18" s="28">
        <v>2.2490970429123285E-3</v>
      </c>
      <c r="H18" s="28">
        <v>1.1115323158598795</v>
      </c>
      <c r="I18" s="28">
        <v>3.54522635363764</v>
      </c>
      <c r="J18" s="28">
        <v>1.1115323158598795</v>
      </c>
      <c r="K18" s="28">
        <v>3.54522635363764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for Question 1</vt:lpstr>
      <vt:lpstr>Data for Question 2</vt:lpstr>
      <vt:lpstr>Data for Question 3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 Lai</dc:creator>
  <cp:lastModifiedBy>USER</cp:lastModifiedBy>
  <dcterms:created xsi:type="dcterms:W3CDTF">2020-05-15T00:26:42Z</dcterms:created>
  <dcterms:modified xsi:type="dcterms:W3CDTF">2020-06-21T09:57:24Z</dcterms:modified>
</cp:coreProperties>
</file>